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ideantioquia-my.sharepoint.com/personal/sandramh_idea_gov_co/Documents/Escritorio/PLANES INSTITUCIONALES/GERENCIA DE TI/"/>
    </mc:Choice>
  </mc:AlternateContent>
  <xr:revisionPtr revIDLastSave="0" documentId="8_{3D585979-AF10-4673-AB15-91E337BC1B23}" xr6:coauthVersionLast="47" xr6:coauthVersionMax="47" xr10:uidLastSave="{00000000-0000-0000-0000-000000000000}"/>
  <bookViews>
    <workbookView xWindow="-120" yWindow="-120" windowWidth="24240" windowHeight="13020" xr2:uid="{22A3A816-1EA3-4839-B232-4D9ACA9BA3EB}"/>
  </bookViews>
  <sheets>
    <sheet name="Gestion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1" l="1"/>
  <c r="H31" i="1" s="1"/>
  <c r="F28" i="1"/>
  <c r="H27" i="1"/>
  <c r="G27" i="1"/>
  <c r="F25" i="1"/>
  <c r="G24" i="1"/>
  <c r="H24" i="1" s="1"/>
  <c r="H23" i="1"/>
  <c r="H21" i="1"/>
  <c r="G21" i="1"/>
  <c r="F12" i="1"/>
  <c r="G11" i="1"/>
  <c r="H11" i="1" s="1"/>
  <c r="F4" i="1"/>
  <c r="I32" i="1"/>
  <c r="I33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12" i="1"/>
  <c r="I13" i="1"/>
  <c r="I14" i="1"/>
  <c r="I15" i="1"/>
  <c r="I16" i="1"/>
  <c r="I5" i="1"/>
  <c r="I6" i="1"/>
  <c r="I7" i="1"/>
  <c r="I8" i="1"/>
  <c r="I9" i="1"/>
  <c r="I10" i="1"/>
  <c r="I11" i="1"/>
  <c r="I4" i="1"/>
  <c r="K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tc={8533DA3A-8755-47C0-A3FE-5DE8AF627472}</author>
    <author>tc={F46E78DE-78AE-4E48-8D88-A1B442F9ED55}</author>
    <author>tc={F928291F-D1D4-40FC-AE6C-7F32F05D3D01}</author>
    <author>tc={A702EFD7-53FC-47F0-AA8D-D86978958506}</author>
    <author>tc={825DB003-4323-4A11-94C2-3174579047A0}</author>
    <author>tc={3C9BB0DC-5790-4223-B912-106FE98CF12C}</author>
    <author>tc={43A6A527-23DF-4ED5-B346-3DCD4B6A72B0}</author>
    <author>tc={D0EAEB22-E437-4336-93A9-373287079499}</author>
  </authors>
  <commentList>
    <comment ref="D6" authorId="0" shapeId="0" xr:uid="{8533DA3A-8755-47C0-A3FE-5DE8AF62747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Desarrollo In-House</t>
      </text>
    </comment>
    <comment ref="D15" authorId="1" shapeId="0" xr:uid="{F46E78DE-78AE-4E48-8D88-A1B442F9ED5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Desarrollo InHouse: Se implementó modulo en G+, en espera de apropiación de parte de Jurídica</t>
      </text>
    </comment>
    <comment ref="D16" authorId="2" shapeId="0" xr:uid="{F928291F-D1D4-40FC-AE6C-7F32F05D3D0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Desarrollo InHouse: Implementación a través de PITD</t>
      </text>
    </comment>
    <comment ref="D20" authorId="3" shapeId="0" xr:uid="{A702EFD7-53FC-47F0-AA8D-D8697895850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Desarrollo InHouse</t>
      </text>
    </comment>
    <comment ref="G23" authorId="4" shapeId="0" xr:uid="{825DB003-4323-4A11-94C2-3174579047A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Licenciamiento nuevo modulo, mas mantenimiento y soporte anual</t>
      </text>
    </comment>
    <comment ref="H23" authorId="5" shapeId="0" xr:uid="{3C9BB0DC-5790-4223-B912-106FE98CF12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Licenciamiento nuevo modulo, mas mantenimiento y soporte anual</t>
      </text>
    </comment>
    <comment ref="D25" authorId="6" shapeId="0" xr:uid="{43A6A527-23DF-4ED5-B346-3DCD4B6A72B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41 Estaciones de trabajo
1 Portátil (Mac)</t>
      </text>
    </comment>
    <comment ref="D31" authorId="7" shapeId="0" xr:uid="{D0EAEB22-E437-4336-93A9-37328707949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Desarrollo In-House + Licenciamiento de herramientas</t>
      </text>
    </comment>
  </commentList>
</comments>
</file>

<file path=xl/sharedStrings.xml><?xml version="1.0" encoding="utf-8"?>
<sst xmlns="http://schemas.openxmlformats.org/spreadsheetml/2006/main" count="156" uniqueCount="88">
  <si>
    <t>Pilares</t>
  </si>
  <si>
    <t>Actividades</t>
  </si>
  <si>
    <t>Meta</t>
  </si>
  <si>
    <t>Indicador de
resultado</t>
  </si>
  <si>
    <t>Presupuesto</t>
  </si>
  <si>
    <t>Responsable</t>
  </si>
  <si>
    <t>Gestión de Impedimentos</t>
  </si>
  <si>
    <r>
      <t>LINEA ESTRATEGICA 2:</t>
    </r>
    <r>
      <rPr>
        <b/>
        <sz val="18"/>
        <rFont val="Arial"/>
        <family val="2"/>
      </rPr>
      <t xml:space="preserve"> El IDEA, una institucion competitiva y productiva.</t>
    </r>
    <r>
      <rPr>
        <sz val="18"/>
        <rFont val="Arial"/>
        <family val="2"/>
      </rPr>
      <t xml:space="preserve">
Fortalecer los procesos asociados a las tecnologías de la información para incrementar la calidad, eficiencia y productividad de estos y ofrecer a los clientes internos y externos una experiencia basada en procesos agiles, simples y eficientes.
OBJETIVO ESTRATEGICO:
Incrementar, mediante la actualización y mantenimiento de los procesos tecnológicos e informáticos, la producción de información relevante para la toma de decisiones, orientada a la eficiencia y productividad de los procesos misionales y de gestión.
</t>
    </r>
  </si>
  <si>
    <t>Sistema de Información Financiera - Core</t>
  </si>
  <si>
    <r>
      <t xml:space="preserve">Integrar al Sistema de Información Financiera </t>
    </r>
    <r>
      <rPr>
        <b/>
        <sz val="18"/>
        <color rgb="FF000000"/>
        <rFont val="Arial"/>
      </rPr>
      <t>funcionalidades</t>
    </r>
    <r>
      <rPr>
        <sz val="18"/>
        <color rgb="FF000000"/>
        <rFont val="Arial"/>
      </rPr>
      <t xml:space="preserve"> que actualmente se realizan de forma manual en los módulos contable, crédito y cartera, operaciones y convenios.</t>
    </r>
  </si>
  <si>
    <t>Nivel de Integración = N° de funcionalidades automatizadas / Total de Funcionalidades Identificadas</t>
  </si>
  <si>
    <t>Carlos Ochoa</t>
  </si>
  <si>
    <r>
      <rPr>
        <sz val="18"/>
        <color rgb="FF000000"/>
        <rFont val="Arial"/>
      </rPr>
      <t xml:space="preserve">Integrar la generación funcional de </t>
    </r>
    <r>
      <rPr>
        <b/>
        <sz val="18"/>
        <color rgb="FF000000"/>
        <rFont val="Arial"/>
      </rPr>
      <t>reportes e informes</t>
    </r>
    <r>
      <rPr>
        <sz val="18"/>
        <color rgb="FF000000"/>
        <rFont val="Arial"/>
      </rPr>
      <t xml:space="preserve"> nativos directamente en el Sistema de Información Financiera</t>
    </r>
  </si>
  <si>
    <r>
      <rPr>
        <sz val="18"/>
        <color rgb="FF000000"/>
        <rFont val="Arial"/>
      </rPr>
      <t xml:space="preserve">Implementar </t>
    </r>
    <r>
      <rPr>
        <b/>
        <sz val="18"/>
        <color rgb="FF000000"/>
        <rFont val="Arial"/>
      </rPr>
      <t>Proceso Integral de Crédito (PIC)</t>
    </r>
    <r>
      <rPr>
        <sz val="18"/>
        <color rgb="FF000000"/>
        <rFont val="Arial"/>
      </rPr>
      <t xml:space="preserve"> e integración entre formulario de actualización de información y la línea de originación SIIF para PIC. </t>
    </r>
  </si>
  <si>
    <t>Avance PIC = Componentes de PIC en Dllo o Implementados / Total de componentes de PIC Planificados</t>
  </si>
  <si>
    <r>
      <rPr>
        <sz val="18"/>
        <color rgb="FF000000"/>
        <rFont val="Arial"/>
      </rPr>
      <t xml:space="preserve">Implementar la herramienta integrada al Sistema de Información Financiera para </t>
    </r>
    <r>
      <rPr>
        <b/>
        <sz val="18"/>
        <color rgb="FF000000"/>
        <rFont val="Arial"/>
      </rPr>
      <t>Multicash</t>
    </r>
    <r>
      <rPr>
        <sz val="18"/>
        <color rgb="FF000000"/>
        <rFont val="Arial"/>
      </rPr>
      <t xml:space="preserve"> clientes.</t>
    </r>
  </si>
  <si>
    <t>Edwin Ocampo</t>
  </si>
  <si>
    <r>
      <rPr>
        <b/>
        <sz val="18"/>
        <color rgb="FF000000"/>
        <rFont val="Arial"/>
      </rPr>
      <t>Integrar</t>
    </r>
    <r>
      <rPr>
        <sz val="18"/>
        <color rgb="FF000000"/>
        <rFont val="Arial"/>
      </rPr>
      <t xml:space="preserve"> el Sistema de Información Financiera con los demás sistemas del Instituto.</t>
    </r>
  </si>
  <si>
    <t xml:space="preserve">Integración = N° de sistemas integrados exitosamente / N° de sistemas totales </t>
  </si>
  <si>
    <t>Implementación = Proyectos que aplican metodología ágil / Total de proyectos planificados</t>
  </si>
  <si>
    <t>Hector Vélez</t>
  </si>
  <si>
    <t>Implementar onboarding e identidad digital.</t>
  </si>
  <si>
    <t>Porcentaje de Avance = (N° de etapas realizadas * Peso de la etapa) / N° total de etapas</t>
  </si>
  <si>
    <t>Grado de Automatización = N° de procesos automatizados / Total de procesos para automatización</t>
  </si>
  <si>
    <r>
      <rPr>
        <b/>
        <sz val="18"/>
        <color rgb="FF000000"/>
        <rFont val="Arial"/>
      </rPr>
      <t>Integración completa:</t>
    </r>
    <r>
      <rPr>
        <sz val="18"/>
        <color rgb="FF000000"/>
        <rFont val="Arial"/>
      </rPr>
      <t xml:space="preserve"> Asegurar la integración del sistema de gestión institucional con el sistema de información financiero para una gestión eficiente.</t>
    </r>
  </si>
  <si>
    <t>1: Se Integra                                                     0: No se integra</t>
  </si>
  <si>
    <r>
      <rPr>
        <sz val="18"/>
        <color rgb="FF000000"/>
        <rFont val="Arial"/>
      </rPr>
      <t>Implementación de módulos restantes: Finalizar la implementación de</t>
    </r>
    <r>
      <rPr>
        <b/>
        <sz val="18"/>
        <color rgb="FF000000"/>
        <rFont val="Arial"/>
      </rPr>
      <t xml:space="preserve"> módulo de contratación.</t>
    </r>
  </si>
  <si>
    <t>Porcentaje de Avance = N° de requisitos completados / N° total de requisitos levantados</t>
  </si>
  <si>
    <r>
      <rPr>
        <b/>
        <sz val="18"/>
        <color rgb="FF000000"/>
        <rFont val="Arial"/>
      </rPr>
      <t>Contabilización automática de nómina</t>
    </r>
    <r>
      <rPr>
        <sz val="18"/>
        <color rgb="FF000000"/>
        <rFont val="Arial"/>
      </rPr>
      <t>: Automatizar la contabilización de la nómina para mayor precisión, eficiencia e integridad.</t>
    </r>
  </si>
  <si>
    <t>Automatización = N° de procesos automatizados / N° total de procesos requeridos</t>
  </si>
  <si>
    <r>
      <rPr>
        <b/>
        <sz val="18"/>
        <color rgb="FF000000"/>
        <rFont val="Arial"/>
      </rPr>
      <t>Generación de créditos de vivienda</t>
    </r>
    <r>
      <rPr>
        <sz val="18"/>
        <color rgb="FF000000"/>
        <rFont val="Arial"/>
      </rPr>
      <t xml:space="preserve"> y administración: Facilitar la creación y administración de créditos de vivienda a través de la integración del sistema de información financiera</t>
    </r>
  </si>
  <si>
    <r>
      <rPr>
        <sz val="18"/>
        <color rgb="FF000000"/>
        <rFont val="Arial"/>
      </rPr>
      <t xml:space="preserve">Nuevos flujos de trabajo para </t>
    </r>
    <r>
      <rPr>
        <b/>
        <sz val="18"/>
        <color rgb="FF000000"/>
        <rFont val="Arial"/>
      </rPr>
      <t>estrategias cero papel:</t>
    </r>
    <r>
      <rPr>
        <sz val="18"/>
        <color rgb="FF000000"/>
        <rFont val="Arial"/>
      </rPr>
      <t xml:space="preserve"> Implementar flujos de trabajo que contribuyan a la reducción del uso de papel, alineados con las estrategias de sostenibilidad</t>
    </r>
  </si>
  <si>
    <t>Mateo Ocampo</t>
  </si>
  <si>
    <t>Medios de Pago y recaudo</t>
  </si>
  <si>
    <r>
      <t xml:space="preserve">Implementar </t>
    </r>
    <r>
      <rPr>
        <b/>
        <sz val="18"/>
        <color rgb="FF000000"/>
        <rFont val="Arial"/>
      </rPr>
      <t>pasarelas de pago</t>
    </r>
    <r>
      <rPr>
        <sz val="18"/>
        <color rgb="FF000000"/>
        <rFont val="Arial"/>
      </rPr>
      <t>: Desarrollar un portal altamente transaccional integrado con el SIIF, que permita el recaudo de cartera de los clientes y la captación de recursos adicionales de los clientes dentro de los límites establecidos por la normatividad.</t>
    </r>
  </si>
  <si>
    <r>
      <rPr>
        <sz val="18"/>
        <color rgb="FF000000"/>
        <rFont val="Arial"/>
      </rPr>
      <t>Incrementar captación y dispersión de pagos: Explorar opciones para operar como un banco de primer piso, integrado a la grilla de</t>
    </r>
    <r>
      <rPr>
        <b/>
        <sz val="18"/>
        <color rgb="FF000000"/>
        <rFont val="Arial"/>
      </rPr>
      <t xml:space="preserve"> ACH </t>
    </r>
    <r>
      <rPr>
        <sz val="18"/>
        <color rgb="FF000000"/>
        <rFont val="Arial"/>
      </rPr>
      <t>para ampliar las capacidades y volúmenes de captación y dispersión de pagos</t>
    </r>
  </si>
  <si>
    <t>Clientes</t>
  </si>
  <si>
    <r>
      <rPr>
        <sz val="18"/>
        <color rgb="FF000000"/>
        <rFont val="Arial"/>
      </rPr>
      <t>Implementación de una solución</t>
    </r>
    <r>
      <rPr>
        <b/>
        <sz val="18"/>
        <color rgb="FF000000"/>
        <rFont val="Arial"/>
      </rPr>
      <t xml:space="preserve"> CRM</t>
    </r>
    <r>
      <rPr>
        <sz val="18"/>
        <color rgb="FF000000"/>
        <rFont val="Arial"/>
      </rPr>
      <t xml:space="preserve"> integrada con los sistemas de información y portales transaccionales.</t>
    </r>
  </si>
  <si>
    <t>Solución de software para la gestión de convenios</t>
  </si>
  <si>
    <t>Comunicacional</t>
  </si>
  <si>
    <r>
      <rPr>
        <b/>
        <sz val="18"/>
        <color rgb="FF000000"/>
        <rFont val="Arial"/>
      </rPr>
      <t xml:space="preserve">ChatBot </t>
    </r>
    <r>
      <rPr>
        <sz val="18"/>
        <color rgb="FF000000"/>
        <rFont val="Arial"/>
      </rPr>
      <t>Integrado – Atención al cliente</t>
    </r>
  </si>
  <si>
    <r>
      <rPr>
        <sz val="18"/>
        <color rgb="FF000000"/>
        <rFont val="Arial"/>
      </rPr>
      <t xml:space="preserve">Fortalecimiento de </t>
    </r>
    <r>
      <rPr>
        <b/>
        <sz val="18"/>
        <color rgb="FF000000"/>
        <rFont val="Arial"/>
      </rPr>
      <t>Sitio Web</t>
    </r>
  </si>
  <si>
    <t>Recursos Empresariales</t>
  </si>
  <si>
    <t>Implementación de un sistema de Planificación de Recursos Empresariales “ERP” (Enterprise Resource Planning)</t>
  </si>
  <si>
    <t>Análisis de Datos</t>
  </si>
  <si>
    <t>Fortalecer la capacidad analítica de los datos para proporcionar información útil que facilite la toma de decisiones.</t>
  </si>
  <si>
    <t>Modernización de equipos</t>
  </si>
  <si>
    <t>Modernizar equipos de cómputo</t>
  </si>
  <si>
    <t>Modernización = N° de equipos modernizados / Total de equipos planificados para modernizar</t>
  </si>
  <si>
    <t>Diego Londoño</t>
  </si>
  <si>
    <t>Modernizar servidores</t>
  </si>
  <si>
    <t>Modernización = N° de servidores modernizados / Total de servidores planificados para modernizar</t>
  </si>
  <si>
    <r>
      <rPr>
        <sz val="18"/>
        <color rgb="FF000000"/>
        <rFont val="Arial"/>
      </rPr>
      <t xml:space="preserve">Renovar </t>
    </r>
    <r>
      <rPr>
        <b/>
        <sz val="18"/>
        <color rgb="FF000000"/>
        <rFont val="Arial"/>
      </rPr>
      <t>licenciamiento</t>
    </r>
    <r>
      <rPr>
        <sz val="18"/>
        <color rgb="FF000000"/>
        <rFont val="Arial"/>
      </rPr>
      <t xml:space="preserve"> de software</t>
    </r>
  </si>
  <si>
    <r>
      <rPr>
        <sz val="18"/>
        <color rgb="FF000000"/>
        <rFont val="Arial"/>
      </rPr>
      <t xml:space="preserve">Actualizar </t>
    </r>
    <r>
      <rPr>
        <b/>
        <sz val="18"/>
        <color rgb="FF000000"/>
        <rFont val="Arial"/>
      </rPr>
      <t>equipos de comunicación</t>
    </r>
    <r>
      <rPr>
        <sz val="18"/>
        <color rgb="FF000000"/>
        <rFont val="Arial"/>
      </rPr>
      <t xml:space="preserve"> y centro de datos.</t>
    </r>
  </si>
  <si>
    <t xml:space="preserve">Licenciamiento = N° de licencias renovadas / N° de licencias programadas para renovar </t>
  </si>
  <si>
    <t>Seguridad</t>
  </si>
  <si>
    <t>Mejorar la solución de backup para asegurar la disponibilidad de los datos.</t>
  </si>
  <si>
    <r>
      <rPr>
        <sz val="18"/>
        <color rgb="FF000000"/>
        <rFont val="Arial"/>
      </rPr>
      <t xml:space="preserve">Implementar monitoreo continuo de la </t>
    </r>
    <r>
      <rPr>
        <b/>
        <sz val="18"/>
        <color rgb="FF000000"/>
        <rFont val="Arial"/>
      </rPr>
      <t xml:space="preserve">infraestructura y redes mediante un NOC </t>
    </r>
    <r>
      <rPr>
        <sz val="18"/>
        <color rgb="FF000000"/>
        <rFont val="Arial"/>
      </rPr>
      <t>(Network Operations Center).</t>
    </r>
  </si>
  <si>
    <t>Tiempo de Detección de Incidentes = Tiempo total desde el inicio de los incidentes hasta su detección / Número total de incidentes detectados</t>
  </si>
  <si>
    <t>Implementación servicio Host-to-Host con los siete principales bancos del país</t>
  </si>
  <si>
    <r>
      <t>Implementar</t>
    </r>
    <r>
      <rPr>
        <b/>
        <sz val="18"/>
        <color rgb="FF000000"/>
        <rFont val="Arial"/>
      </rPr>
      <t xml:space="preserve"> metodologías agiles</t>
    </r>
    <r>
      <rPr>
        <sz val="18"/>
        <color rgb="FF000000"/>
        <rFont val="Arial"/>
      </rPr>
      <t xml:space="preserve"> de desarrollo de software con validación de QA con entregas y despliegues continuos.</t>
    </r>
  </si>
  <si>
    <t>Transaccionalidad</t>
  </si>
  <si>
    <t>Reportería = N° de características de reportería realizadas / N° de características requerida</t>
  </si>
  <si>
    <t>Actualización = N° de equipos actualizados / Total de equipos planificados para actualizar</t>
  </si>
  <si>
    <t>Evaluar opciones de mercado de Sistemas de Informacion Core con mayor porcentaje de ajuste a las necesidades del Instituto
Implementar funcionalidades adicionales para la operatividad del Instituto en el Sistema de Informacion Core
Desarrollar funcionalidades complementarias a los Sistemas de Informacion del Instituto con capacidades internas y externas  (Integraciones, Reportes, Automatizaciones, Clientes)</t>
  </si>
  <si>
    <t>Adquirir equipos de computo, comunicaciones y licenciamiento</t>
  </si>
  <si>
    <t>Brufeli Romero</t>
  </si>
  <si>
    <t>RPA y automatización de procesos (Desarrollo de Software)</t>
  </si>
  <si>
    <t>Sistema de Gestión Institucional</t>
  </si>
  <si>
    <t>Desarrollar funcionalidades complementarias a los Sistemas de Información del Instituto con capacidades internas y externas  (Integraciones, Reportes, Automatizaciones)
Adquirir solución de software integrada a los Sistemas de Información</t>
  </si>
  <si>
    <t>Parametrización de modulo de contratación</t>
  </si>
  <si>
    <t>Ejecución de estrategia del Plan Integral de Transformación Digital del Instituto</t>
  </si>
  <si>
    <t xml:space="preserve">Implementar pasarela de pagos para recaudo y captación
Adquirir solución de software integrada a los Sistemas de Información
Desarrollar funcionalidades complementarias a los Sistemas de Información del Instituto con capacidades internas y externas
Evaluar, viabilizar e implementar la operación de Transferencias Interbancarias
</t>
  </si>
  <si>
    <t>Adquirir solución de software integrada a los Sistemas de Información</t>
  </si>
  <si>
    <t>Desarrollar funcionalidades complementarias a los Sistemas de Información del Instituto con capacidades internas</t>
  </si>
  <si>
    <t>Cumplimiento = N° de pruebas de restauración exitosa / N° total de pruebas programadas</t>
  </si>
  <si>
    <t>Alineación estratégica IDEA</t>
  </si>
  <si>
    <t xml:space="preserve">Progreso Multicash = N° de hitos completados / N° total de hitos definitivos </t>
  </si>
  <si>
    <t>Evolucionar sitio web en diseño,  transaccionalidad e interactivo</t>
  </si>
  <si>
    <t>Fortalecer capacidades internas a través de capacitación, formación y uso de herramientas de analítica
Incorparar soluciones de analitica avanzada</t>
  </si>
  <si>
    <t>Adquirir solución robusta de respaldo, restauración y monitoreo</t>
  </si>
  <si>
    <t>Acciones 2025</t>
  </si>
  <si>
    <t>Gestion Institucional</t>
  </si>
  <si>
    <t>Cumplimiento de Gestion institucional</t>
  </si>
  <si>
    <t>Gestion Administrativa</t>
  </si>
  <si>
    <t>Gerente de TI y Operciones</t>
  </si>
  <si>
    <t>Gestion de recursos</t>
  </si>
  <si>
    <t>Coordinación gestión de Direccion de TI y Dirección de Operaciones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</si>
</sst>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164" formatCode="&quot;$&quot;\ #,##0"/>
    <numFmt numFmtId="165" formatCode="_-[$$-409]* #,##0.00_ ;_-[$$-409]* \-#,##0.00\ ;_-[$$-409]* &quot;-&quot;??_ ;_-@_ 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8"/>
      <name val="Arial"/>
      <family val="2"/>
    </font>
    <font>
      <sz val="18"/>
      <name val="Arial"/>
      <family val="2"/>
    </font>
    <font>
      <sz val="18"/>
      <color rgb="FF000000"/>
      <name val="Arial"/>
    </font>
    <font>
      <b/>
      <sz val="18"/>
      <color rgb="FF000000"/>
      <name val="Arial"/>
    </font>
    <font>
      <sz val="18"/>
      <name val="Arial"/>
    </font>
    <font>
      <sz val="18"/>
      <color theme="1"/>
      <name val="Arial"/>
    </font>
    <font>
      <sz val="18"/>
      <color rgb="FF000000"/>
      <name val="Arial"/>
      <family val="2"/>
    </font>
    <font>
      <sz val="1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4" xfId="1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164" fontId="4" fillId="0" borderId="4" xfId="1" applyNumberFormat="1" applyFont="1" applyFill="1" applyBorder="1" applyAlignment="1">
      <alignment horizontal="left" vertical="center" wrapText="1"/>
    </xf>
    <xf numFmtId="164" fontId="3" fillId="0" borderId="4" xfId="1" applyNumberFormat="1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164" fontId="3" fillId="0" borderId="4" xfId="1" applyNumberFormat="1" applyFont="1" applyFill="1" applyBorder="1" applyAlignment="1">
      <alignment vertical="center" wrapText="1"/>
    </xf>
    <xf numFmtId="0" fontId="4" fillId="0" borderId="5" xfId="0" applyFont="1" applyBorder="1" applyAlignment="1">
      <alignment horizontal="left" vertical="center" wrapText="1"/>
    </xf>
    <xf numFmtId="164" fontId="3" fillId="0" borderId="11" xfId="1" applyNumberFormat="1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9" fontId="6" fillId="0" borderId="4" xfId="0" quotePrefix="1" applyNumberFormat="1" applyFont="1" applyBorder="1" applyAlignment="1">
      <alignment horizontal="center" vertical="center" wrapText="1"/>
    </xf>
    <xf numFmtId="9" fontId="6" fillId="0" borderId="4" xfId="0" applyNumberFormat="1" applyFont="1" applyBorder="1" applyAlignment="1">
      <alignment horizontal="center" vertical="center" wrapText="1"/>
    </xf>
    <xf numFmtId="9" fontId="7" fillId="0" borderId="4" xfId="0" applyNumberFormat="1" applyFont="1" applyBorder="1" applyAlignment="1">
      <alignment horizontal="center" vertical="center"/>
    </xf>
    <xf numFmtId="165" fontId="6" fillId="0" borderId="4" xfId="0" quotePrefix="1" applyNumberFormat="1" applyFont="1" applyBorder="1" applyAlignment="1">
      <alignment horizontal="center" vertical="center" wrapText="1"/>
    </xf>
    <xf numFmtId="9" fontId="7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165" fontId="6" fillId="0" borderId="7" xfId="0" quotePrefix="1" applyNumberFormat="1" applyFont="1" applyBorder="1" applyAlignment="1">
      <alignment horizontal="center" vertical="center" wrapText="1"/>
    </xf>
    <xf numFmtId="164" fontId="3" fillId="0" borderId="7" xfId="1" applyNumberFormat="1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9" fontId="7" fillId="0" borderId="4" xfId="0" quotePrefix="1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165" fontId="6" fillId="0" borderId="11" xfId="0" quotePrefix="1" applyNumberFormat="1" applyFont="1" applyBorder="1" applyAlignment="1">
      <alignment horizontal="center" vertical="center" wrapText="1"/>
    </xf>
    <xf numFmtId="164" fontId="3" fillId="0" borderId="5" xfId="1" applyNumberFormat="1" applyFont="1" applyBorder="1" applyAlignment="1">
      <alignment vertical="center" wrapText="1"/>
    </xf>
    <xf numFmtId="165" fontId="6" fillId="0" borderId="16" xfId="0" quotePrefix="1" applyNumberFormat="1" applyFont="1" applyBorder="1" applyAlignment="1">
      <alignment horizontal="center" vertical="center" wrapText="1"/>
    </xf>
    <xf numFmtId="9" fontId="6" fillId="0" borderId="7" xfId="0" quotePrefix="1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9" fontId="7" fillId="0" borderId="14" xfId="0" quotePrefix="1" applyNumberFormat="1" applyFont="1" applyBorder="1" applyAlignment="1">
      <alignment horizontal="center" vertical="center" wrapText="1"/>
    </xf>
    <xf numFmtId="0" fontId="0" fillId="0" borderId="1" xfId="0" applyBorder="1"/>
    <xf numFmtId="164" fontId="3" fillId="0" borderId="7" xfId="1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left" vertical="center" wrapText="1"/>
    </xf>
    <xf numFmtId="9" fontId="6" fillId="0" borderId="1" xfId="0" quotePrefix="1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7" fillId="0" borderId="1" xfId="0" quotePrefix="1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8" fillId="0" borderId="4" xfId="1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165" fontId="3" fillId="0" borderId="4" xfId="0" quotePrefix="1" applyNumberFormat="1" applyFont="1" applyBorder="1" applyAlignment="1">
      <alignment horizontal="center" vertical="center" wrapText="1"/>
    </xf>
    <xf numFmtId="165" fontId="3" fillId="0" borderId="1" xfId="0" quotePrefix="1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65" fontId="6" fillId="0" borderId="1" xfId="0" quotePrefix="1" applyNumberFormat="1" applyFont="1" applyBorder="1" applyAlignment="1">
      <alignment horizontal="center" vertical="center" wrapText="1"/>
    </xf>
    <xf numFmtId="165" fontId="6" fillId="0" borderId="17" xfId="0" quotePrefix="1" applyNumberFormat="1" applyFont="1" applyBorder="1" applyAlignment="1">
      <alignment vertical="center" wrapText="1"/>
    </xf>
    <xf numFmtId="9" fontId="6" fillId="0" borderId="21" xfId="0" quotePrefix="1" applyNumberFormat="1" applyFont="1" applyBorder="1" applyAlignment="1">
      <alignment horizontal="left" vertical="center" wrapText="1"/>
    </xf>
    <xf numFmtId="9" fontId="6" fillId="0" borderId="13" xfId="0" quotePrefix="1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12" xfId="0" applyBorder="1"/>
    <xf numFmtId="164" fontId="3" fillId="0" borderId="0" xfId="1" applyNumberFormat="1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9" fontId="9" fillId="0" borderId="1" xfId="0" applyNumberFormat="1" applyFont="1" applyBorder="1" applyAlignment="1">
      <alignment horizontal="center" vertical="center"/>
    </xf>
    <xf numFmtId="9" fontId="6" fillId="0" borderId="1" xfId="0" quotePrefix="1" applyNumberFormat="1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5" fontId="3" fillId="0" borderId="7" xfId="0" quotePrefix="1" applyNumberFormat="1" applyFont="1" applyBorder="1" applyAlignment="1">
      <alignment horizontal="center" vertical="center" wrapText="1"/>
    </xf>
    <xf numFmtId="165" fontId="6" fillId="0" borderId="15" xfId="0" quotePrefix="1" applyNumberFormat="1" applyFont="1" applyBorder="1" applyAlignment="1">
      <alignment horizontal="center" vertical="center" wrapText="1"/>
    </xf>
    <xf numFmtId="165" fontId="6" fillId="0" borderId="20" xfId="0" quotePrefix="1" applyNumberFormat="1" applyFont="1" applyBorder="1" applyAlignment="1">
      <alignment horizontal="center" vertical="center" wrapText="1"/>
    </xf>
    <xf numFmtId="165" fontId="6" fillId="0" borderId="7" xfId="0" quotePrefix="1" applyNumberFormat="1" applyFont="1" applyBorder="1" applyAlignment="1">
      <alignment horizontal="center" vertical="center" wrapText="1"/>
    </xf>
    <xf numFmtId="165" fontId="6" fillId="0" borderId="14" xfId="0" quotePrefix="1" applyNumberFormat="1" applyFont="1" applyBorder="1" applyAlignment="1">
      <alignment horizontal="center" vertical="center" wrapText="1"/>
    </xf>
    <xf numFmtId="165" fontId="6" fillId="0" borderId="19" xfId="0" quotePrefix="1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lexander Restrepo Zuluaga" id="{1F761B4F-21B4-47A0-B396-166874B8735C}" userId="S::AlexanderRZ@idea.gov.co::7f3e93ff-faba-41ad-9e2b-9ddd9c639b52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" dT="2025-01-08T21:15:59.26" personId="{1F761B4F-21B4-47A0-B396-166874B8735C}" id="{8533DA3A-8755-47C0-A3FE-5DE8AF627472}">
    <text>Desarrollo In-House</text>
  </threadedComment>
  <threadedComment ref="D15" dT="2024-12-30T23:43:37.98" personId="{1F761B4F-21B4-47A0-B396-166874B8735C}" id="{F46E78DE-78AE-4E48-8D88-A1B442F9ED55}">
    <text>Desarrollo InHouse: Se implementó modulo en G+, en espera de apropiación de parte de Jurídica</text>
  </threadedComment>
  <threadedComment ref="D16" dT="2024-12-30T23:43:31.18" personId="{1F761B4F-21B4-47A0-B396-166874B8735C}" id="{F928291F-D1D4-40FC-AE6C-7F32F05D3D01}">
    <text>Desarrollo InHouse: Implementación a través de PITD</text>
  </threadedComment>
  <threadedComment ref="D20" dT="2024-12-30T23:43:20.29" personId="{1F761B4F-21B4-47A0-B396-166874B8735C}" id="{A702EFD7-53FC-47F0-AA8D-D86978958506}">
    <text>Desarrollo InHouse</text>
  </threadedComment>
  <threadedComment ref="G23" dT="2025-01-08T21:01:32.01" personId="{1F761B4F-21B4-47A0-B396-166874B8735C}" id="{825DB003-4323-4A11-94C2-3174579047A0}">
    <text>Licenciamiento nuevo modulo, mas mantenimiento y soporte anual</text>
  </threadedComment>
  <threadedComment ref="H23" dT="2025-01-08T21:03:08.27" personId="{1F761B4F-21B4-47A0-B396-166874B8735C}" id="{3C9BB0DC-5790-4223-B912-106FE98CF12C}">
    <text>Licenciamiento nuevo modulo, mas mantenimiento y soporte anual</text>
  </threadedComment>
  <threadedComment ref="D25" dT="2025-01-09T14:18:27.13" personId="{1F761B4F-21B4-47A0-B396-166874B8735C}" id="{43A6A527-23DF-4ED5-B346-3DCD4B6A72B0}">
    <text>41 Estaciones de trabajo
1 Portátil (Mac)</text>
  </threadedComment>
  <threadedComment ref="D31" dT="2025-01-08T20:19:02.27" personId="{1F761B4F-21B4-47A0-B396-166874B8735C}" id="{D0EAEB22-E437-4336-93A9-373287079499}">
    <text>Desarrollo In-House + Licenciamiento de herramientas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4A530-DF0C-4970-B53A-24F1E2B672EF}">
  <dimension ref="B1:Q33"/>
  <sheetViews>
    <sheetView tabSelected="1" zoomScale="60" zoomScaleNormal="60" workbookViewId="0">
      <selection activeCell="D5" sqref="D5"/>
    </sheetView>
  </sheetViews>
  <sheetFormatPr baseColWidth="10" defaultColWidth="31.7109375" defaultRowHeight="15" x14ac:dyDescent="0.25"/>
  <cols>
    <col min="1" max="1" width="6.140625" customWidth="1"/>
    <col min="2" max="2" width="61.85546875" bestFit="1" customWidth="1"/>
    <col min="3" max="3" width="29.85546875" bestFit="1" customWidth="1"/>
    <col min="4" max="4" width="76.140625" customWidth="1"/>
    <col min="5" max="5" width="28.42578125" bestFit="1" customWidth="1"/>
    <col min="6" max="8" width="31.140625" bestFit="1" customWidth="1"/>
    <col min="9" max="9" width="68.5703125" bestFit="1" customWidth="1"/>
    <col min="10" max="10" width="56.28515625" customWidth="1"/>
    <col min="11" max="11" width="9.5703125" bestFit="1" customWidth="1"/>
    <col min="12" max="12" width="13.42578125" bestFit="1" customWidth="1"/>
    <col min="13" max="14" width="9.5703125" bestFit="1" customWidth="1"/>
    <col min="15" max="15" width="23.7109375" bestFit="1" customWidth="1"/>
    <col min="16" max="16" width="31.7109375" customWidth="1"/>
    <col min="17" max="17" width="51.85546875" customWidth="1"/>
  </cols>
  <sheetData>
    <row r="1" spans="2:17" ht="46.5" x14ac:dyDescent="0.25">
      <c r="B1" s="1" t="s">
        <v>76</v>
      </c>
      <c r="C1" s="1" t="s">
        <v>0</v>
      </c>
      <c r="D1" s="1" t="s">
        <v>1</v>
      </c>
      <c r="E1" s="64" t="s">
        <v>4</v>
      </c>
      <c r="F1" s="64"/>
      <c r="G1" s="64"/>
      <c r="H1" s="64"/>
      <c r="I1" s="1" t="s">
        <v>1</v>
      </c>
      <c r="J1" s="2" t="s">
        <v>3</v>
      </c>
      <c r="K1" s="86" t="s">
        <v>2</v>
      </c>
      <c r="L1" s="86"/>
      <c r="M1" s="86"/>
      <c r="N1" s="86"/>
      <c r="O1" s="6" t="s">
        <v>5</v>
      </c>
      <c r="P1" s="6" t="s">
        <v>6</v>
      </c>
      <c r="Q1" s="6" t="s">
        <v>81</v>
      </c>
    </row>
    <row r="2" spans="2:17" ht="23.1" customHeight="1" x14ac:dyDescent="0.25">
      <c r="B2" s="87"/>
      <c r="C2" s="89"/>
      <c r="D2" s="91"/>
      <c r="E2" s="65">
        <v>2024</v>
      </c>
      <c r="F2" s="65">
        <v>2025</v>
      </c>
      <c r="G2" s="65">
        <v>2026</v>
      </c>
      <c r="H2" s="65">
        <v>2027</v>
      </c>
      <c r="I2" s="96"/>
      <c r="J2" s="93"/>
      <c r="K2" s="65">
        <v>2024</v>
      </c>
      <c r="L2" s="65">
        <v>2025</v>
      </c>
      <c r="M2" s="65">
        <v>2026</v>
      </c>
      <c r="N2" s="95">
        <v>2027</v>
      </c>
      <c r="O2" s="65"/>
      <c r="P2" s="65"/>
      <c r="Q2" s="65"/>
    </row>
    <row r="3" spans="2:17" ht="23.1" customHeight="1" x14ac:dyDescent="0.25">
      <c r="B3" s="88"/>
      <c r="C3" s="90"/>
      <c r="D3" s="92"/>
      <c r="E3" s="66"/>
      <c r="F3" s="66"/>
      <c r="G3" s="66"/>
      <c r="H3" s="66"/>
      <c r="I3" s="96"/>
      <c r="J3" s="94"/>
      <c r="K3" s="65"/>
      <c r="L3" s="65"/>
      <c r="M3" s="65"/>
      <c r="N3" s="95"/>
      <c r="O3" s="66"/>
      <c r="P3" s="66"/>
      <c r="Q3" s="66"/>
    </row>
    <row r="4" spans="2:17" ht="92.25" customHeight="1" x14ac:dyDescent="0.25">
      <c r="B4" s="79" t="s">
        <v>7</v>
      </c>
      <c r="C4" s="76" t="s">
        <v>8</v>
      </c>
      <c r="D4" s="12" t="s">
        <v>9</v>
      </c>
      <c r="E4" s="67">
        <v>107047162</v>
      </c>
      <c r="F4" s="70">
        <f>300000000+1595595966</f>
        <v>1895595966</v>
      </c>
      <c r="G4" s="70">
        <v>2000000000</v>
      </c>
      <c r="H4" s="70">
        <v>2200000000</v>
      </c>
      <c r="I4" s="51" t="str">
        <f>D4</f>
        <v>Integrar al Sistema de Información Financiera funcionalidades que actualmente se realizan de forma manual en los módulos contable, crédito y cartera, operaciones y convenios.</v>
      </c>
      <c r="J4" s="13" t="s">
        <v>10</v>
      </c>
      <c r="K4" s="16"/>
      <c r="L4" s="16">
        <v>0.2</v>
      </c>
      <c r="M4" s="16">
        <v>0.4</v>
      </c>
      <c r="N4" s="16">
        <v>0.4</v>
      </c>
      <c r="O4" s="5" t="s">
        <v>11</v>
      </c>
      <c r="P4" s="3" t="s">
        <v>86</v>
      </c>
      <c r="Q4" s="76" t="s">
        <v>64</v>
      </c>
    </row>
    <row r="5" spans="2:17" ht="98.25" customHeight="1" x14ac:dyDescent="0.25">
      <c r="B5" s="79"/>
      <c r="C5" s="77"/>
      <c r="D5" s="7" t="s">
        <v>12</v>
      </c>
      <c r="E5" s="68"/>
      <c r="F5" s="68"/>
      <c r="G5" s="68"/>
      <c r="H5" s="68"/>
      <c r="I5" s="51" t="str">
        <f t="shared" ref="I5:I33" si="0">D5</f>
        <v>Integrar la generación funcional de reportes e informes nativos directamente en el Sistema de Información Financiera</v>
      </c>
      <c r="J5" s="5" t="s">
        <v>62</v>
      </c>
      <c r="K5" s="17"/>
      <c r="L5" s="16">
        <v>0.3</v>
      </c>
      <c r="M5" s="16">
        <v>0.35</v>
      </c>
      <c r="N5" s="16">
        <v>0.35</v>
      </c>
      <c r="O5" s="5" t="s">
        <v>11</v>
      </c>
      <c r="P5" s="3" t="s">
        <v>86</v>
      </c>
      <c r="Q5" s="77"/>
    </row>
    <row r="6" spans="2:17" ht="78.75" customHeight="1" x14ac:dyDescent="0.25">
      <c r="B6" s="79"/>
      <c r="C6" s="77"/>
      <c r="D6" s="7" t="s">
        <v>15</v>
      </c>
      <c r="E6" s="68"/>
      <c r="F6" s="68"/>
      <c r="G6" s="68"/>
      <c r="H6" s="68"/>
      <c r="I6" s="51" t="str">
        <f t="shared" si="0"/>
        <v>Implementar la herramienta integrada al Sistema de Información Financiera para Multicash clientes.</v>
      </c>
      <c r="J6" s="11" t="s">
        <v>77</v>
      </c>
      <c r="K6" s="17">
        <v>0.9</v>
      </c>
      <c r="L6" s="16">
        <v>0.1</v>
      </c>
      <c r="M6" s="16"/>
      <c r="N6" s="16"/>
      <c r="O6" s="5" t="s">
        <v>16</v>
      </c>
      <c r="P6" s="3" t="s">
        <v>86</v>
      </c>
      <c r="Q6" s="77"/>
    </row>
    <row r="7" spans="2:17" ht="69.75" x14ac:dyDescent="0.25">
      <c r="B7" s="79"/>
      <c r="C7" s="77"/>
      <c r="D7" s="8" t="s">
        <v>17</v>
      </c>
      <c r="E7" s="68"/>
      <c r="F7" s="68"/>
      <c r="G7" s="68"/>
      <c r="H7" s="68"/>
      <c r="I7" s="51" t="str">
        <f t="shared" si="0"/>
        <v>Integrar el Sistema de Información Financiera con los demás sistemas del Instituto.</v>
      </c>
      <c r="J7" s="5" t="s">
        <v>18</v>
      </c>
      <c r="K7" s="16"/>
      <c r="L7" s="16">
        <v>0.4</v>
      </c>
      <c r="M7" s="16">
        <v>0.3</v>
      </c>
      <c r="N7" s="16">
        <v>0.3</v>
      </c>
      <c r="O7" s="5" t="s">
        <v>66</v>
      </c>
      <c r="P7" s="3" t="s">
        <v>86</v>
      </c>
      <c r="Q7" s="77"/>
    </row>
    <row r="8" spans="2:17" ht="69.75" x14ac:dyDescent="0.25">
      <c r="B8" s="79"/>
      <c r="C8" s="77"/>
      <c r="D8" s="42" t="s">
        <v>60</v>
      </c>
      <c r="E8" s="68"/>
      <c r="F8" s="68"/>
      <c r="G8" s="68"/>
      <c r="H8" s="68"/>
      <c r="I8" s="51" t="str">
        <f t="shared" si="0"/>
        <v>Implementar metodologías agiles de desarrollo de software con validación de QA con entregas y despliegues continuos.</v>
      </c>
      <c r="J8" s="11" t="s">
        <v>19</v>
      </c>
      <c r="K8" s="16"/>
      <c r="L8" s="16"/>
      <c r="M8" s="16"/>
      <c r="N8" s="16"/>
      <c r="O8" s="11" t="s">
        <v>20</v>
      </c>
      <c r="P8" s="3" t="s">
        <v>86</v>
      </c>
      <c r="Q8" s="77"/>
    </row>
    <row r="9" spans="2:17" ht="69.75" x14ac:dyDescent="0.25">
      <c r="B9" s="79"/>
      <c r="C9" s="77"/>
      <c r="D9" s="9" t="s">
        <v>21</v>
      </c>
      <c r="E9" s="69"/>
      <c r="F9" s="68"/>
      <c r="G9" s="71"/>
      <c r="H9" s="71"/>
      <c r="I9" s="51" t="str">
        <f t="shared" si="0"/>
        <v>Implementar onboarding e identidad digital.</v>
      </c>
      <c r="J9" s="7" t="s">
        <v>22</v>
      </c>
      <c r="K9" s="16"/>
      <c r="L9" s="16">
        <v>0.1</v>
      </c>
      <c r="M9" s="16">
        <v>0.45</v>
      </c>
      <c r="N9" s="16">
        <v>0.45</v>
      </c>
      <c r="O9" s="5" t="s">
        <v>11</v>
      </c>
      <c r="P9" s="3" t="s">
        <v>86</v>
      </c>
      <c r="Q9" s="77"/>
    </row>
    <row r="10" spans="2:17" ht="90.6" customHeight="1" x14ac:dyDescent="0.25">
      <c r="B10" s="79"/>
      <c r="C10" s="77"/>
      <c r="D10" s="7" t="s">
        <v>13</v>
      </c>
      <c r="E10" s="46"/>
      <c r="F10" s="49">
        <v>60000000</v>
      </c>
      <c r="G10" s="28"/>
      <c r="H10" s="19"/>
      <c r="I10" s="51" t="str">
        <f t="shared" si="0"/>
        <v xml:space="preserve">Implementar Proceso Integral de Crédito (PIC) e integración entre formulario de actualización de información y la línea de originación SIIF para PIC. </v>
      </c>
      <c r="J10" s="29" t="s">
        <v>14</v>
      </c>
      <c r="K10" s="17">
        <v>0.95</v>
      </c>
      <c r="L10" s="16">
        <v>0.05</v>
      </c>
      <c r="M10" s="16"/>
      <c r="N10" s="16"/>
      <c r="O10" s="5" t="s">
        <v>66</v>
      </c>
      <c r="P10" s="3" t="s">
        <v>86</v>
      </c>
      <c r="Q10" s="77"/>
    </row>
    <row r="11" spans="2:17" ht="69.75" x14ac:dyDescent="0.25">
      <c r="B11" s="79"/>
      <c r="C11" s="78"/>
      <c r="D11" s="35" t="s">
        <v>67</v>
      </c>
      <c r="E11" s="30"/>
      <c r="F11" s="50">
        <v>100000000</v>
      </c>
      <c r="G11" s="28">
        <f>F11*1.1</f>
        <v>110000000.00000001</v>
      </c>
      <c r="H11" s="19">
        <f>G11*1.1</f>
        <v>121000000.00000003</v>
      </c>
      <c r="I11" s="51" t="str">
        <f t="shared" si="0"/>
        <v>RPA y automatización de procesos (Desarrollo de Software)</v>
      </c>
      <c r="J11" s="21" t="s">
        <v>23</v>
      </c>
      <c r="K11" s="31"/>
      <c r="L11" s="31">
        <v>0.2</v>
      </c>
      <c r="M11" s="31">
        <v>0.4</v>
      </c>
      <c r="N11" s="31">
        <v>0.4</v>
      </c>
      <c r="O11" s="5" t="s">
        <v>20</v>
      </c>
      <c r="P11" s="3" t="s">
        <v>86</v>
      </c>
      <c r="Q11" s="78"/>
    </row>
    <row r="12" spans="2:17" ht="93" x14ac:dyDescent="0.25">
      <c r="B12" s="79"/>
      <c r="C12" s="83" t="s">
        <v>68</v>
      </c>
      <c r="D12" s="36" t="s">
        <v>24</v>
      </c>
      <c r="E12" s="28"/>
      <c r="F12" s="72">
        <f>100000000+89040000</f>
        <v>189040000</v>
      </c>
      <c r="G12" s="19">
        <v>100000000</v>
      </c>
      <c r="H12" s="19"/>
      <c r="I12" s="51" t="str">
        <f>D12</f>
        <v>Integración completa: Asegurar la integración del sistema de gestión institucional con el sistema de información financiero para una gestión eficiente.</v>
      </c>
      <c r="J12" s="38" t="s">
        <v>25</v>
      </c>
      <c r="K12" s="37"/>
      <c r="L12" s="34"/>
      <c r="M12" s="37">
        <v>1</v>
      </c>
      <c r="N12" s="37"/>
      <c r="O12" s="5" t="s">
        <v>66</v>
      </c>
      <c r="P12" s="3" t="s">
        <v>86</v>
      </c>
      <c r="Q12" s="76" t="s">
        <v>69</v>
      </c>
    </row>
    <row r="13" spans="2:17" ht="93" x14ac:dyDescent="0.25">
      <c r="B13" s="79"/>
      <c r="C13" s="83"/>
      <c r="D13" s="39" t="s">
        <v>28</v>
      </c>
      <c r="E13" s="28"/>
      <c r="F13" s="68"/>
      <c r="G13" s="19"/>
      <c r="H13" s="19"/>
      <c r="I13" s="51" t="str">
        <f t="shared" si="0"/>
        <v>Contabilización automática de nómina: Automatizar la contabilización de la nómina para mayor precisión, eficiencia e integridad.</v>
      </c>
      <c r="J13" s="41" t="s">
        <v>29</v>
      </c>
      <c r="K13" s="40"/>
      <c r="L13" s="40">
        <v>1</v>
      </c>
      <c r="M13" s="40"/>
      <c r="N13" s="40"/>
      <c r="O13" s="5" t="s">
        <v>66</v>
      </c>
      <c r="P13" s="3" t="s">
        <v>86</v>
      </c>
      <c r="Q13" s="77"/>
    </row>
    <row r="14" spans="2:17" ht="116.25" x14ac:dyDescent="0.25">
      <c r="B14" s="79"/>
      <c r="C14" s="82"/>
      <c r="D14" s="32" t="s">
        <v>30</v>
      </c>
      <c r="E14" s="19"/>
      <c r="F14" s="71"/>
      <c r="G14" s="19">
        <v>120000000</v>
      </c>
      <c r="H14" s="19"/>
      <c r="I14" s="51" t="str">
        <f t="shared" si="0"/>
        <v>Generación de créditos de vivienda y administración: Facilitar la creación y administración de créditos de vivienda a través de la integración del sistema de información financiera</v>
      </c>
      <c r="J14" s="32" t="s">
        <v>22</v>
      </c>
      <c r="K14" s="33"/>
      <c r="L14" s="33">
        <v>0.5</v>
      </c>
      <c r="M14" s="33">
        <v>0.5</v>
      </c>
      <c r="N14" s="33"/>
      <c r="O14" s="5" t="s">
        <v>20</v>
      </c>
      <c r="P14" s="3" t="s">
        <v>86</v>
      </c>
      <c r="Q14" s="77"/>
    </row>
    <row r="15" spans="2:17" ht="126" customHeight="1" x14ac:dyDescent="0.25">
      <c r="B15" s="79"/>
      <c r="C15" s="82"/>
      <c r="D15" s="7" t="s">
        <v>26</v>
      </c>
      <c r="E15" s="19"/>
      <c r="F15" s="19"/>
      <c r="G15" s="19"/>
      <c r="H15" s="19"/>
      <c r="I15" s="51" t="str">
        <f t="shared" si="0"/>
        <v>Implementación de módulos restantes: Finalizar la implementación de módulo de contratación.</v>
      </c>
      <c r="J15" s="4" t="s">
        <v>27</v>
      </c>
      <c r="K15" s="26">
        <v>1</v>
      </c>
      <c r="L15" s="26"/>
      <c r="M15" s="26"/>
      <c r="N15" s="26"/>
      <c r="O15" s="5" t="s">
        <v>66</v>
      </c>
      <c r="P15" s="3" t="s">
        <v>86</v>
      </c>
      <c r="Q15" s="47" t="s">
        <v>70</v>
      </c>
    </row>
    <row r="16" spans="2:17" ht="116.25" x14ac:dyDescent="0.25">
      <c r="B16" s="79"/>
      <c r="C16" s="82"/>
      <c r="D16" s="7" t="s">
        <v>31</v>
      </c>
      <c r="E16" s="19"/>
      <c r="F16" s="19"/>
      <c r="G16" s="19"/>
      <c r="H16" s="19"/>
      <c r="I16" s="51" t="str">
        <f t="shared" si="0"/>
        <v>Nuevos flujos de trabajo para estrategias cero papel: Implementar flujos de trabajo que contribuyan a la reducción del uso de papel, alineados con las estrategias de sostenibilidad</v>
      </c>
      <c r="J16" s="7" t="s">
        <v>22</v>
      </c>
      <c r="K16" s="26"/>
      <c r="L16" s="26">
        <v>1</v>
      </c>
      <c r="M16" s="26"/>
      <c r="N16" s="26"/>
      <c r="O16" s="5" t="s">
        <v>32</v>
      </c>
      <c r="P16" s="3" t="s">
        <v>86</v>
      </c>
      <c r="Q16" s="47" t="s">
        <v>71</v>
      </c>
    </row>
    <row r="17" spans="2:17" ht="182.1" customHeight="1" x14ac:dyDescent="0.25">
      <c r="B17" s="79"/>
      <c r="C17" s="82" t="s">
        <v>33</v>
      </c>
      <c r="D17" s="7" t="s">
        <v>34</v>
      </c>
      <c r="E17" s="45"/>
      <c r="F17" s="70">
        <v>100000000</v>
      </c>
      <c r="G17" s="19"/>
      <c r="H17" s="19"/>
      <c r="I17" s="51" t="str">
        <f t="shared" si="0"/>
        <v>Implementar pasarelas de pago: Desarrollar un portal altamente transaccional integrado con el SIIF, que permita el recaudo de cartera de los clientes y la captación de recursos adicionales de los clientes dentro de los límites establecidos por la normatividad.</v>
      </c>
      <c r="J17" s="7" t="s">
        <v>22</v>
      </c>
      <c r="K17" s="18">
        <v>0.5</v>
      </c>
      <c r="L17" s="18">
        <v>0.5</v>
      </c>
      <c r="M17" s="18"/>
      <c r="N17" s="18"/>
      <c r="O17" s="5" t="s">
        <v>16</v>
      </c>
      <c r="P17" s="3" t="s">
        <v>86</v>
      </c>
      <c r="Q17" s="73" t="s">
        <v>72</v>
      </c>
    </row>
    <row r="18" spans="2:17" ht="218.45" customHeight="1" x14ac:dyDescent="0.25">
      <c r="B18" s="79"/>
      <c r="C18" s="82"/>
      <c r="D18" s="7" t="s">
        <v>35</v>
      </c>
      <c r="E18" s="19"/>
      <c r="F18" s="71"/>
      <c r="G18" s="19">
        <v>80000000</v>
      </c>
      <c r="H18" s="19">
        <v>70000000</v>
      </c>
      <c r="I18" s="51" t="str">
        <f t="shared" si="0"/>
        <v>Incrementar captación y dispersión de pagos: Explorar opciones para operar como un banco de primer piso, integrado a la grilla de ACH para ampliar las capacidades y volúmenes de captación y dispersión de pagos</v>
      </c>
      <c r="J18" s="7" t="s">
        <v>22</v>
      </c>
      <c r="K18" s="18">
        <v>0.05</v>
      </c>
      <c r="L18" s="18">
        <v>0.4</v>
      </c>
      <c r="M18" s="18">
        <v>0.3</v>
      </c>
      <c r="N18" s="18">
        <v>0.25</v>
      </c>
      <c r="O18" s="5" t="s">
        <v>32</v>
      </c>
      <c r="P18" s="3" t="s">
        <v>86</v>
      </c>
      <c r="Q18" s="74"/>
    </row>
    <row r="19" spans="2:17" ht="69.75" x14ac:dyDescent="0.25">
      <c r="B19" s="79"/>
      <c r="C19" s="82" t="s">
        <v>36</v>
      </c>
      <c r="D19" s="7" t="s">
        <v>37</v>
      </c>
      <c r="E19" s="19"/>
      <c r="F19" s="19">
        <v>78583177</v>
      </c>
      <c r="G19" s="19">
        <v>25000000</v>
      </c>
      <c r="H19" s="19"/>
      <c r="I19" s="51" t="str">
        <f t="shared" si="0"/>
        <v>Implementación de una solución CRM integrada con los sistemas de información y portales transaccionales.</v>
      </c>
      <c r="J19" s="7" t="s">
        <v>22</v>
      </c>
      <c r="K19" s="18">
        <v>0.1</v>
      </c>
      <c r="L19" s="18">
        <v>0.6</v>
      </c>
      <c r="M19" s="18">
        <v>0.3</v>
      </c>
      <c r="N19" s="18"/>
      <c r="O19" s="5" t="s">
        <v>32</v>
      </c>
      <c r="P19" s="3" t="s">
        <v>86</v>
      </c>
      <c r="Q19" s="47" t="s">
        <v>73</v>
      </c>
    </row>
    <row r="20" spans="2:17" ht="105" customHeight="1" x14ac:dyDescent="0.25">
      <c r="B20" s="79"/>
      <c r="C20" s="82"/>
      <c r="D20" s="10" t="s">
        <v>38</v>
      </c>
      <c r="E20" s="19"/>
      <c r="F20" s="19"/>
      <c r="G20" s="19"/>
      <c r="H20" s="19"/>
      <c r="I20" s="51" t="str">
        <f t="shared" si="0"/>
        <v>Solución de software para la gestión de convenios</v>
      </c>
      <c r="J20" s="7" t="s">
        <v>22</v>
      </c>
      <c r="K20" s="18"/>
      <c r="L20" s="18">
        <v>0.3</v>
      </c>
      <c r="M20" s="18">
        <v>0.5</v>
      </c>
      <c r="N20" s="18">
        <v>0.2</v>
      </c>
      <c r="O20" s="11" t="s">
        <v>20</v>
      </c>
      <c r="P20" s="3" t="s">
        <v>86</v>
      </c>
      <c r="Q20" s="47" t="s">
        <v>74</v>
      </c>
    </row>
    <row r="21" spans="2:17" ht="69.75" x14ac:dyDescent="0.25">
      <c r="B21" s="79"/>
      <c r="C21" s="84" t="s">
        <v>39</v>
      </c>
      <c r="D21" s="7" t="s">
        <v>40</v>
      </c>
      <c r="E21" s="19"/>
      <c r="F21" s="19">
        <v>91652015</v>
      </c>
      <c r="G21" s="19">
        <f>(38507805*1.1)</f>
        <v>42358585.5</v>
      </c>
      <c r="H21" s="19">
        <f>G21*1.1</f>
        <v>46594444.050000004</v>
      </c>
      <c r="I21" s="51" t="str">
        <f t="shared" si="0"/>
        <v>ChatBot Integrado – Atención al cliente</v>
      </c>
      <c r="J21" s="7" t="s">
        <v>22</v>
      </c>
      <c r="K21" s="18"/>
      <c r="L21" s="18">
        <v>0.5</v>
      </c>
      <c r="M21" s="18">
        <v>0.3</v>
      </c>
      <c r="N21" s="18">
        <v>0.2</v>
      </c>
      <c r="O21" s="5" t="s">
        <v>32</v>
      </c>
      <c r="P21" s="3" t="s">
        <v>86</v>
      </c>
      <c r="Q21" s="47" t="s">
        <v>73</v>
      </c>
    </row>
    <row r="22" spans="2:17" ht="69.75" x14ac:dyDescent="0.25">
      <c r="B22" s="79"/>
      <c r="C22" s="85"/>
      <c r="D22" s="7" t="s">
        <v>41</v>
      </c>
      <c r="E22" s="19"/>
      <c r="F22" s="19">
        <v>150000000</v>
      </c>
      <c r="G22" s="19"/>
      <c r="H22" s="19"/>
      <c r="I22" s="51" t="str">
        <f t="shared" si="0"/>
        <v>Fortalecimiento de Sitio Web</v>
      </c>
      <c r="J22" s="7" t="s">
        <v>22</v>
      </c>
      <c r="K22" s="18"/>
      <c r="L22" s="18">
        <v>1</v>
      </c>
      <c r="M22" s="18"/>
      <c r="N22" s="18"/>
      <c r="O22" s="5" t="s">
        <v>20</v>
      </c>
      <c r="P22" s="3" t="s">
        <v>86</v>
      </c>
      <c r="Q22" s="47" t="s">
        <v>78</v>
      </c>
    </row>
    <row r="23" spans="2:17" ht="69.75" x14ac:dyDescent="0.25">
      <c r="B23" s="79"/>
      <c r="C23" s="25" t="s">
        <v>42</v>
      </c>
      <c r="D23" s="7" t="s">
        <v>43</v>
      </c>
      <c r="E23" s="19"/>
      <c r="F23" s="19">
        <v>400000000</v>
      </c>
      <c r="G23" s="19">
        <v>500000000</v>
      </c>
      <c r="H23" s="19">
        <f>((F23+G23)*25%)+450000000</f>
        <v>675000000</v>
      </c>
      <c r="I23" s="51" t="str">
        <f t="shared" si="0"/>
        <v>Implementación de un sistema de Planificación de Recursos Empresariales “ERP” (Enterprise Resource Planning)</v>
      </c>
      <c r="J23" s="7" t="s">
        <v>22</v>
      </c>
      <c r="K23" s="18"/>
      <c r="L23" s="18">
        <v>0.33329999999999999</v>
      </c>
      <c r="M23" s="18">
        <v>0.33329999999999999</v>
      </c>
      <c r="N23" s="18">
        <v>0.33329999999999999</v>
      </c>
      <c r="O23" s="5" t="s">
        <v>32</v>
      </c>
      <c r="P23" s="3" t="s">
        <v>86</v>
      </c>
      <c r="Q23" s="47" t="s">
        <v>73</v>
      </c>
    </row>
    <row r="24" spans="2:17" ht="162.75" x14ac:dyDescent="0.25">
      <c r="B24" s="79"/>
      <c r="C24" s="24" t="s">
        <v>44</v>
      </c>
      <c r="D24" s="10" t="s">
        <v>45</v>
      </c>
      <c r="E24" s="19"/>
      <c r="F24" s="19">
        <v>100000000</v>
      </c>
      <c r="G24" s="19">
        <f>F24*1.1</f>
        <v>110000000.00000001</v>
      </c>
      <c r="H24" s="19">
        <f>G24*1.1</f>
        <v>121000000.00000003</v>
      </c>
      <c r="I24" s="51" t="str">
        <f t="shared" si="0"/>
        <v>Fortalecer la capacidad analítica de los datos para proporcionar información útil que facilite la toma de decisiones.</v>
      </c>
      <c r="J24" s="7" t="s">
        <v>22</v>
      </c>
      <c r="K24" s="18"/>
      <c r="L24" s="18">
        <v>0.4</v>
      </c>
      <c r="M24" s="18">
        <v>0.3</v>
      </c>
      <c r="N24" s="18">
        <v>0.3</v>
      </c>
      <c r="O24" s="5" t="s">
        <v>32</v>
      </c>
      <c r="P24" s="3" t="s">
        <v>86</v>
      </c>
      <c r="Q24" s="47" t="s">
        <v>79</v>
      </c>
    </row>
    <row r="25" spans="2:17" ht="69.75" x14ac:dyDescent="0.25">
      <c r="B25" s="80"/>
      <c r="C25" s="79" t="s">
        <v>46</v>
      </c>
      <c r="D25" s="14" t="s">
        <v>47</v>
      </c>
      <c r="E25" s="19">
        <v>164781527</v>
      </c>
      <c r="F25" s="19">
        <f>85320000+28959840+1445240261</f>
        <v>1559520101</v>
      </c>
      <c r="G25" s="19"/>
      <c r="H25" s="19"/>
      <c r="I25" s="51" t="str">
        <f t="shared" si="0"/>
        <v>Modernizar equipos de cómputo</v>
      </c>
      <c r="J25" s="7" t="s">
        <v>48</v>
      </c>
      <c r="K25" s="18">
        <f>42/206</f>
        <v>0.20388349514563106</v>
      </c>
      <c r="L25" s="18">
        <v>0.8</v>
      </c>
      <c r="M25" s="18"/>
      <c r="N25" s="18"/>
      <c r="O25" s="5" t="s">
        <v>49</v>
      </c>
      <c r="P25" s="3" t="s">
        <v>86</v>
      </c>
      <c r="Q25" s="73" t="s">
        <v>65</v>
      </c>
    </row>
    <row r="26" spans="2:17" ht="83.25" customHeight="1" x14ac:dyDescent="0.25">
      <c r="B26" s="80"/>
      <c r="C26" s="79"/>
      <c r="D26" s="14" t="s">
        <v>50</v>
      </c>
      <c r="E26" s="19"/>
      <c r="F26" s="19">
        <v>443835405</v>
      </c>
      <c r="G26" s="19"/>
      <c r="H26" s="19"/>
      <c r="I26" s="51" t="str">
        <f t="shared" si="0"/>
        <v>Modernizar servidores</v>
      </c>
      <c r="J26" s="7" t="s">
        <v>51</v>
      </c>
      <c r="K26" s="18"/>
      <c r="L26" s="18">
        <v>1</v>
      </c>
      <c r="M26" s="18"/>
      <c r="N26" s="18"/>
      <c r="O26" s="5" t="s">
        <v>49</v>
      </c>
      <c r="P26" s="3" t="s">
        <v>86</v>
      </c>
      <c r="Q26" s="75"/>
    </row>
    <row r="27" spans="2:17" ht="69.75" x14ac:dyDescent="0.25">
      <c r="B27" s="80"/>
      <c r="C27" s="79"/>
      <c r="D27" s="15" t="s">
        <v>52</v>
      </c>
      <c r="E27" s="19">
        <v>630554084</v>
      </c>
      <c r="F27" s="19">
        <v>778510280</v>
      </c>
      <c r="G27" s="19">
        <f>F27*1.1</f>
        <v>856361308.00000012</v>
      </c>
      <c r="H27" s="19">
        <f>G27*1.1</f>
        <v>941997438.80000019</v>
      </c>
      <c r="I27" s="51" t="str">
        <f t="shared" si="0"/>
        <v>Renovar licenciamiento de software</v>
      </c>
      <c r="J27" s="7" t="s">
        <v>54</v>
      </c>
      <c r="K27" s="18">
        <v>1</v>
      </c>
      <c r="L27" s="18">
        <v>1</v>
      </c>
      <c r="M27" s="18">
        <v>1</v>
      </c>
      <c r="N27" s="18">
        <v>1</v>
      </c>
      <c r="O27" s="5" t="s">
        <v>49</v>
      </c>
      <c r="P27" s="3" t="s">
        <v>86</v>
      </c>
      <c r="Q27" s="75"/>
    </row>
    <row r="28" spans="2:17" ht="69.75" x14ac:dyDescent="0.25">
      <c r="B28" s="80"/>
      <c r="C28" s="79"/>
      <c r="D28" s="15" t="s">
        <v>53</v>
      </c>
      <c r="E28" s="19"/>
      <c r="F28" s="70">
        <f>412983805+795000000+364042172</f>
        <v>1572025977</v>
      </c>
      <c r="G28" s="19"/>
      <c r="H28" s="19"/>
      <c r="I28" s="51" t="str">
        <f t="shared" si="0"/>
        <v>Actualizar equipos de comunicación y centro de datos.</v>
      </c>
      <c r="J28" s="44" t="s">
        <v>63</v>
      </c>
      <c r="K28" s="18"/>
      <c r="L28" s="18">
        <v>1</v>
      </c>
      <c r="M28" s="18"/>
      <c r="N28" s="18"/>
      <c r="O28" s="5" t="s">
        <v>49</v>
      </c>
      <c r="P28" s="3" t="s">
        <v>86</v>
      </c>
      <c r="Q28" s="74"/>
    </row>
    <row r="29" spans="2:17" ht="69.75" x14ac:dyDescent="0.25">
      <c r="B29" s="80"/>
      <c r="C29" s="78" t="s">
        <v>55</v>
      </c>
      <c r="D29" s="14" t="s">
        <v>56</v>
      </c>
      <c r="E29" s="19"/>
      <c r="F29" s="68"/>
      <c r="G29" s="19"/>
      <c r="H29" s="19"/>
      <c r="I29" s="51" t="str">
        <f t="shared" si="0"/>
        <v>Mejorar la solución de backup para asegurar la disponibilidad de los datos.</v>
      </c>
      <c r="J29" s="44" t="s">
        <v>75</v>
      </c>
      <c r="K29" s="18"/>
      <c r="L29" s="18">
        <v>1</v>
      </c>
      <c r="M29" s="18"/>
      <c r="N29" s="18"/>
      <c r="O29" s="5" t="s">
        <v>11</v>
      </c>
      <c r="P29" s="3" t="s">
        <v>86</v>
      </c>
      <c r="Q29" s="73" t="s">
        <v>80</v>
      </c>
    </row>
    <row r="30" spans="2:17" ht="108" customHeight="1" x14ac:dyDescent="0.25">
      <c r="B30" s="80"/>
      <c r="C30" s="76"/>
      <c r="D30" s="27" t="s">
        <v>57</v>
      </c>
      <c r="E30" s="22"/>
      <c r="F30" s="71"/>
      <c r="G30" s="19"/>
      <c r="H30" s="19"/>
      <c r="I30" s="51" t="str">
        <f t="shared" si="0"/>
        <v>Implementar monitoreo continuo de la infraestructura y redes mediante un NOC (Network Operations Center).</v>
      </c>
      <c r="J30" s="21" t="s">
        <v>58</v>
      </c>
      <c r="K30" s="20"/>
      <c r="L30" s="20">
        <v>1</v>
      </c>
      <c r="M30" s="20"/>
      <c r="N30" s="20"/>
      <c r="O30" s="23" t="s">
        <v>11</v>
      </c>
      <c r="P30" s="3" t="s">
        <v>86</v>
      </c>
      <c r="Q30" s="75"/>
    </row>
    <row r="31" spans="2:17" ht="69.75" x14ac:dyDescent="0.25">
      <c r="B31" s="81"/>
      <c r="C31" s="53" t="s">
        <v>61</v>
      </c>
      <c r="D31" s="27" t="s">
        <v>59</v>
      </c>
      <c r="E31" s="54"/>
      <c r="F31" s="22">
        <v>130554900</v>
      </c>
      <c r="G31" s="22">
        <f>88777332*1.1</f>
        <v>97655065.200000003</v>
      </c>
      <c r="H31" s="22">
        <f>G31*1.1</f>
        <v>107420571.72000001</v>
      </c>
      <c r="I31" s="52" t="str">
        <f t="shared" si="0"/>
        <v>Implementación servicio Host-to-Host con los siete principales bancos del país</v>
      </c>
      <c r="J31" s="21" t="s">
        <v>22</v>
      </c>
      <c r="K31" s="20">
        <v>0.16</v>
      </c>
      <c r="L31" s="20">
        <v>0.5</v>
      </c>
      <c r="M31" s="20">
        <v>0.17</v>
      </c>
      <c r="N31" s="20">
        <v>0.17</v>
      </c>
      <c r="O31" s="5" t="s">
        <v>16</v>
      </c>
      <c r="P31" s="3" t="s">
        <v>86</v>
      </c>
      <c r="Q31" s="48" t="s">
        <v>73</v>
      </c>
    </row>
    <row r="32" spans="2:17" ht="46.5" x14ac:dyDescent="0.25">
      <c r="B32" s="43"/>
      <c r="C32" s="62" t="s">
        <v>84</v>
      </c>
      <c r="D32" s="58" t="s">
        <v>87</v>
      </c>
      <c r="E32" s="34"/>
      <c r="F32" s="49"/>
      <c r="G32" s="49"/>
      <c r="H32" s="49"/>
      <c r="I32" s="60" t="str">
        <f t="shared" si="0"/>
        <v>Coordinación gestión de Direccion de TI y Dirección de Operaciones</v>
      </c>
      <c r="J32" s="58" t="s">
        <v>83</v>
      </c>
      <c r="K32" s="59">
        <v>1</v>
      </c>
      <c r="L32" s="59">
        <v>1</v>
      </c>
      <c r="M32" s="59">
        <v>1</v>
      </c>
      <c r="N32" s="59">
        <v>1</v>
      </c>
      <c r="O32" s="55" t="s">
        <v>85</v>
      </c>
      <c r="P32" s="3" t="s">
        <v>86</v>
      </c>
      <c r="Q32" s="56"/>
    </row>
    <row r="33" spans="2:17" ht="71.45" customHeight="1" x14ac:dyDescent="0.25">
      <c r="B33" s="34"/>
      <c r="C33" s="63"/>
      <c r="D33" s="58" t="s">
        <v>82</v>
      </c>
      <c r="E33" s="34"/>
      <c r="F33" s="34"/>
      <c r="G33" s="34"/>
      <c r="H33" s="34"/>
      <c r="I33" s="61" t="str">
        <f t="shared" si="0"/>
        <v>Gestion Institucional</v>
      </c>
      <c r="J33" s="58" t="s">
        <v>83</v>
      </c>
      <c r="K33" s="59">
        <v>1</v>
      </c>
      <c r="L33" s="59">
        <v>1</v>
      </c>
      <c r="M33" s="59">
        <v>1</v>
      </c>
      <c r="N33" s="59">
        <v>1</v>
      </c>
      <c r="O33" s="57" t="s">
        <v>85</v>
      </c>
      <c r="P33" s="3" t="s">
        <v>86</v>
      </c>
      <c r="Q33" s="34"/>
    </row>
  </sheetData>
  <mergeCells count="37">
    <mergeCell ref="O2:Q3"/>
    <mergeCell ref="K1:N1"/>
    <mergeCell ref="B2:B3"/>
    <mergeCell ref="C2:C3"/>
    <mergeCell ref="D2:D3"/>
    <mergeCell ref="J2:J3"/>
    <mergeCell ref="K2:K3"/>
    <mergeCell ref="L2:L3"/>
    <mergeCell ref="M2:M3"/>
    <mergeCell ref="N2:N3"/>
    <mergeCell ref="I2:I3"/>
    <mergeCell ref="B4:B31"/>
    <mergeCell ref="C29:C30"/>
    <mergeCell ref="C25:C28"/>
    <mergeCell ref="C17:C18"/>
    <mergeCell ref="C19:C20"/>
    <mergeCell ref="C12:C16"/>
    <mergeCell ref="C21:C22"/>
    <mergeCell ref="Q17:Q18"/>
    <mergeCell ref="Q25:Q28"/>
    <mergeCell ref="Q29:Q30"/>
    <mergeCell ref="Q4:Q11"/>
    <mergeCell ref="Q12:Q14"/>
    <mergeCell ref="C32:C33"/>
    <mergeCell ref="E1:H1"/>
    <mergeCell ref="E2:E3"/>
    <mergeCell ref="F2:F3"/>
    <mergeCell ref="G2:G3"/>
    <mergeCell ref="H2:H3"/>
    <mergeCell ref="E4:E9"/>
    <mergeCell ref="F4:F9"/>
    <mergeCell ref="G4:G9"/>
    <mergeCell ref="H4:H9"/>
    <mergeCell ref="F12:F14"/>
    <mergeCell ref="F17:F18"/>
    <mergeCell ref="F28:F30"/>
    <mergeCell ref="C4:C11"/>
  </mergeCells>
  <pageMargins left="0.7" right="0.7" top="0.75" bottom="0.75" header="0.3" footer="0.3"/>
  <legacyDrawing r:id="rId1"/>
</worksheet>
</file>

<file path=docMetadata/LabelInfo.xml><?xml version="1.0" encoding="utf-8"?>
<clbl:labelList xmlns:clbl="http://schemas.microsoft.com/office/2020/mipLabelMetadata">
  <clbl:label id="{239d5f0a-3c77-4ff3-8641-28759e72950f}" enabled="0" method="" siteId="{239d5f0a-3c77-4ff3-8641-28759e72950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Gestion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 Alejandro Cardona Quintero</dc:creator>
  <cp:keywords/>
  <dc:description/>
  <cp:lastModifiedBy>Sandra Patricia Mendoza Hinestroza</cp:lastModifiedBy>
  <cp:revision/>
  <dcterms:created xsi:type="dcterms:W3CDTF">2024-06-27T20:53:40Z</dcterms:created>
  <dcterms:modified xsi:type="dcterms:W3CDTF">2025-01-15T18:29:45Z</dcterms:modified>
  <cp:category/>
  <cp:contentStatus/>
</cp:coreProperties>
</file>